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/>
  </bookViews>
  <sheets>
    <sheet name="coal" sheetId="2" r:id="rId1"/>
  </sheets>
  <calcPr calcId="162913"/>
</workbook>
</file>

<file path=xl/calcChain.xml><?xml version="1.0" encoding="utf-8"?>
<calcChain xmlns="http://schemas.openxmlformats.org/spreadsheetml/2006/main">
  <c r="J18" i="2" l="1"/>
  <c r="O18" i="2" s="1"/>
  <c r="J12" i="2"/>
  <c r="O12" i="2" s="1"/>
  <c r="K18" i="2"/>
  <c r="K12" i="2"/>
  <c r="L6" i="2"/>
  <c r="K6" i="2"/>
  <c r="R17" i="2"/>
  <c r="R16" i="2"/>
  <c r="R15" i="2"/>
  <c r="R14" i="2"/>
  <c r="R11" i="2"/>
  <c r="R10" i="2"/>
  <c r="R9" i="2"/>
  <c r="R8" i="2"/>
  <c r="R5" i="2"/>
  <c r="M6" i="2" s="1"/>
  <c r="R4" i="2"/>
  <c r="R3" i="2"/>
  <c r="R2" i="2"/>
  <c r="J17" i="2"/>
  <c r="J16" i="2"/>
  <c r="J15" i="2"/>
  <c r="J14" i="2"/>
  <c r="J11" i="2"/>
  <c r="J10" i="2"/>
  <c r="J9" i="2"/>
  <c r="J8" i="2"/>
  <c r="J5" i="2"/>
  <c r="J4" i="2"/>
  <c r="J3" i="2"/>
  <c r="J2" i="2"/>
  <c r="I17" i="2"/>
  <c r="I16" i="2"/>
  <c r="I15" i="2"/>
  <c r="I14" i="2"/>
  <c r="I11" i="2"/>
  <c r="I10" i="2"/>
  <c r="I9" i="2"/>
  <c r="I8" i="2"/>
  <c r="I5" i="2"/>
  <c r="I4" i="2"/>
  <c r="I3" i="2"/>
  <c r="I2" i="2"/>
  <c r="N18" i="2" l="1"/>
  <c r="N12" i="2"/>
  <c r="J6" i="2"/>
  <c r="O6" i="2" s="1"/>
  <c r="N6" i="2" l="1"/>
</calcChain>
</file>

<file path=xl/sharedStrings.xml><?xml version="1.0" encoding="utf-8"?>
<sst xmlns="http://schemas.openxmlformats.org/spreadsheetml/2006/main" count="269" uniqueCount="56">
  <si>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</si>
  <si>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</si>
  <si>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</si>
  <si>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</si>
  <si>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</si>
  <si>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</si>
  <si>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</si>
  <si>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</si>
  <si>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</si>
  <si>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</si>
  <si>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</si>
  <si>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</si>
  <si>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</si>
  <si>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</si>
  <si>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</si>
  <si>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</si>
  <si>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</si>
  <si>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</si>
  <si>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</si>
  <si>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Arizona Public Service Company</t>
  </si>
  <si>
    <t>Dry bottom wall-fired boiler</t>
  </si>
  <si>
    <t>Coal</t>
  </si>
  <si>
    <t>Wet Lime FGD</t>
  </si>
  <si>
    <t>Overfire Air</t>
  </si>
  <si>
    <t>Tangentially-fired</t>
  </si>
  <si>
    <t>Wet Limestone</t>
  </si>
  <si>
    <t>Low NOx Burner Technology w/ Overfire Air</t>
  </si>
  <si>
    <t>Tri-State Generation &amp; Transmission</t>
  </si>
  <si>
    <t>Other</t>
  </si>
  <si>
    <t>NM</t>
  </si>
  <si>
    <t>Public Service Company of New Mexico</t>
  </si>
  <si>
    <t>Escalante</t>
  </si>
  <si>
    <t>Natural Gas, Other Oil</t>
  </si>
  <si>
    <t>Four Corners Steam Elec Station</t>
  </si>
  <si>
    <t>Arizona Public Service Company, El Paso Electric Company, Public Service Company of New Mexico, Salt River Project, Tucson Electric Power Company</t>
  </si>
  <si>
    <t>Cell burner boiler</t>
  </si>
  <si>
    <t>Low NOx Cell Burner</t>
  </si>
  <si>
    <t>San Juan</t>
  </si>
  <si>
    <t>Public Service Company of New Mexico, Tucson Electric Power Company</t>
  </si>
  <si>
    <t>Selective Non-catalytic Reduction&lt;br&gt;Low NOx Burner Technology w/ Overfire Air</t>
  </si>
  <si>
    <t>Public Service Company of New Mexico, South California Public Power Authority, Tri-State Generation &amp; Transmission</t>
  </si>
  <si>
    <t>City of Anaheim, City of Farmington Electric Utility System, Los Alamos County, M-S-R, Public Service Company of New Mexico, Utah Associated Municipal Power Systems</t>
  </si>
  <si>
    <t>Arizona Public Service Company, El Paso Electric Company, Public Service Company of New Mexico, Salt River Project, Southern California Edison Company, Tucson Electric Power Company</t>
  </si>
  <si>
    <t>Notes</t>
  </si>
  <si>
    <t>Nameplate Capacity (MW)</t>
  </si>
  <si>
    <t>Nameplate Capacity Factor</t>
  </si>
  <si>
    <t>Heat Rate (mmbtu/kwhr)</t>
  </si>
  <si>
    <t>Case 1 MW-h        (85% or Higher)</t>
  </si>
  <si>
    <t>Nox ER</t>
  </si>
  <si>
    <t>SO2 ER</t>
  </si>
  <si>
    <t>SO2 Tons</t>
  </si>
  <si>
    <t>Average HR =</t>
  </si>
  <si>
    <t>2016-17 Average HR =</t>
  </si>
  <si>
    <t>85%</t>
  </si>
  <si>
    <t>Per APS</t>
  </si>
  <si>
    <t>SCR &amp; SO2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</si>
</sst>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35" borderId="10" xfId="0" applyFill="1" applyBorder="1"/>
    <xf numFmtId="3" fontId="0" fillId="35" borderId="10" xfId="0" applyNumberFormat="1" applyFill="1" applyBorder="1"/>
    <xf numFmtId="164" fontId="0" fillId="35" borderId="10" xfId="0" applyNumberFormat="1" applyFill="1" applyBorder="1"/>
    <xf numFmtId="165" fontId="0" fillId="35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/>
    <xf numFmtId="165" fontId="0" fillId="0" borderId="10" xfId="0" applyNumberFormat="1" applyFill="1" applyBorder="1"/>
    <xf numFmtId="166" fontId="18" fillId="36" borderId="10" xfId="0" applyNumberFormat="1" applyFont="1" applyFill="1" applyBorder="1" applyAlignment="1" applyProtection="1">
      <alignment horizontal="center" wrapText="1"/>
    </xf>
    <xf numFmtId="164" fontId="18" fillId="36" borderId="10" xfId="0" applyNumberFormat="1" applyFont="1" applyFill="1" applyBorder="1" applyAlignment="1" applyProtection="1">
      <alignment horizontal="center" wrapText="1"/>
    </xf>
    <xf numFmtId="0" fontId="0" fillId="33" borderId="10" xfId="0" applyFill="1" applyBorder="1" applyAlignment="1">
      <alignment horizontal="center" wrapText="1"/>
    </xf>
    <xf numFmtId="3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9" fontId="0" fillId="0" borderId="10" xfId="0" applyNumberFormat="1" applyBorder="1"/>
    <xf numFmtId="3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3" fontId="0" fillId="34" borderId="10" xfId="0" applyNumberFormat="1" applyFill="1" applyBorder="1"/>
    <xf numFmtId="164" fontId="0" fillId="34" borderId="10" xfId="0" applyNumberFormat="1" applyFill="1" applyBorder="1"/>
    <xf numFmtId="165" fontId="0" fillId="34" borderId="10" xfId="0" applyNumberFormat="1" applyFill="1" applyBorder="1"/>
    <xf numFmtId="3" fontId="0" fillId="34" borderId="10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34" borderId="10" xfId="0" quotePrefix="1" applyNumberFormat="1" applyFill="1" applyBorder="1" applyAlignment="1">
      <alignment horizontal="center"/>
    </xf>
    <xf numFmtId="1" fontId="0" fillId="34" borderId="10" xfId="0" applyNumberFormat="1" applyFill="1" applyBorder="1"/>
    <xf numFmtId="3" fontId="0" fillId="37" borderId="10" xfId="0" applyNumberFormat="1" applyFill="1" applyBorder="1"/>
    <xf numFmtId="3" fontId="0" fillId="37" borderId="10" xfId="0" applyNumberFormat="1" applyFill="1" applyBorder="1" applyAlignment="1">
      <alignment horizontal="right"/>
    </xf>
    <xf numFmtId="164" fontId="0" fillId="37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11" xfId="0" applyBorder="1"/>
    <xf numFmtId="0" fontId="0" fillId="34" borderId="11" xfId="0" applyFill="1" applyBorder="1"/>
    <xf numFmtId="0" fontId="0" fillId="0" borderId="11" xfId="0" applyFill="1" applyBorder="1"/>
    <xf numFmtId="0" fontId="0" fillId="35" borderId="11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75" zoomScaleNormal="75" workbookViewId="0">
      <pane xSplit="5" ySplit="1" topLeftCell="F2" activePane="bottomRight" state="frozen"/>
      <selection activeCell="B18" sqref="B18"/>
      <selection pane="topRight" activeCell="B18" sqref="B18"/>
      <selection pane="bottomLeft" activeCell="B18" sqref="B18"/>
      <selection pane="bottomRight"/>
    </sheetView>
  </sheetViews>
  <sheetFormatPr defaultColWidth="8.85546875" defaultRowHeight="15" x14ac:dyDescent="0.25"/>
  <cols>
    <col min="1" max="1" width="7.42578125" style="17" customWidth="1"/>
    <col min="2" max="2" width="31.7109375" style="17" customWidth="1"/>
    <col min="3" max="3" width="9.28515625" style="17" customWidth="1"/>
    <col min="4" max="4" width="7.42578125" style="17" bestFit="1" customWidth="1"/>
    <col min="5" max="5" width="7.42578125" style="17" customWidth="1"/>
    <col min="6" max="6" width="9.5703125" style="18" bestFit="1" customWidth="1"/>
    <col min="7" max="7" width="24.7109375" style="18" customWidth="1"/>
    <col min="8" max="8" width="13.85546875" style="18" customWidth="1"/>
    <col min="9" max="9" width="14.85546875" style="18" customWidth="1"/>
    <col min="10" max="10" width="15.28515625" style="18" customWidth="1"/>
    <col min="11" max="11" width="15" style="18" customWidth="1"/>
    <col min="12" max="12" width="7.5703125" style="18" customWidth="1"/>
    <col min="13" max="13" width="7.7109375" style="18" customWidth="1"/>
    <col min="14" max="14" width="10.140625" style="18" customWidth="1"/>
    <col min="15" max="15" width="9.5703125" style="18" customWidth="1"/>
    <col min="16" max="16" width="11.85546875" style="18" customWidth="1"/>
    <col min="17" max="17" width="15" style="19" customWidth="1"/>
    <col min="18" max="18" width="9.85546875" style="18" customWidth="1"/>
    <col min="19" max="19" width="10.28515625" style="18" bestFit="1" customWidth="1"/>
    <col min="20" max="20" width="9.85546875" style="18" bestFit="1" customWidth="1"/>
    <col min="21" max="21" width="15" style="18" bestFit="1" customWidth="1"/>
    <col min="22" max="22" width="10.140625" style="20" customWidth="1"/>
    <col min="23" max="23" width="32.7109375" style="17" hidden="1" customWidth="1"/>
    <col min="24" max="24" width="29.7109375" style="17" customWidth="1"/>
    <col min="25" max="25" width="29.42578125" style="17" hidden="1" customWidth="1"/>
    <col min="26" max="26" width="28.5703125" style="17" hidden="1" customWidth="1"/>
    <col min="27" max="27" width="27.7109375" style="17" hidden="1" customWidth="1"/>
    <col min="28" max="28" width="33.140625" style="17" customWidth="1"/>
    <col min="29" max="29" width="39.7109375" style="36" customWidth="1"/>
    <col min="30" max="16384" width="8.85546875" style="41"/>
  </cols>
  <sheetData>
    <row r="1" spans="1:29" s="40" customFormat="1" ht="30.4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1" t="s">
        <v>43</v>
      </c>
      <c r="H1" s="11" t="s">
        <v>44</v>
      </c>
      <c r="I1" s="11" t="s">
        <v>45</v>
      </c>
      <c r="J1" s="11" t="s">
        <v>46</v>
      </c>
      <c r="K1" s="11" t="s">
        <v>47</v>
      </c>
      <c r="L1" s="12" t="s">
        <v>48</v>
      </c>
      <c r="M1" s="12" t="s">
        <v>49</v>
      </c>
      <c r="N1" s="12" t="s">
        <v>9</v>
      </c>
      <c r="O1" s="11" t="s">
        <v>50</v>
      </c>
      <c r="P1" s="14" t="s">
        <v>6</v>
      </c>
      <c r="Q1" s="15" t="s">
        <v>8</v>
      </c>
      <c r="R1" s="14" t="s">
        <v>49</v>
      </c>
      <c r="S1" s="14" t="s">
        <v>9</v>
      </c>
      <c r="T1" s="14" t="s">
        <v>7</v>
      </c>
      <c r="U1" s="14" t="s">
        <v>10</v>
      </c>
      <c r="V1" s="16" t="s">
        <v>11</v>
      </c>
      <c r="W1" s="13" t="s">
        <v>12</v>
      </c>
      <c r="X1" s="13" t="s">
        <v>13</v>
      </c>
      <c r="Y1" s="13" t="s">
        <v>14</v>
      </c>
      <c r="Z1" s="13" t="s">
        <v>15</v>
      </c>
      <c r="AA1" s="13" t="s">
        <v>16</v>
      </c>
      <c r="AB1" s="13" t="s">
        <v>17</v>
      </c>
      <c r="AC1" s="35" t="s">
        <v>18</v>
      </c>
    </row>
    <row r="2" spans="1:29" x14ac:dyDescent="0.25">
      <c r="A2" s="17" t="s">
        <v>29</v>
      </c>
      <c r="B2" s="17" t="s">
        <v>31</v>
      </c>
      <c r="C2" s="17">
        <v>87</v>
      </c>
      <c r="D2" s="17">
        <v>1</v>
      </c>
      <c r="E2" s="17">
        <v>2014</v>
      </c>
      <c r="F2" s="18">
        <v>7586.1</v>
      </c>
      <c r="H2" s="18">
        <v>257</v>
      </c>
      <c r="I2" s="21">
        <f>P2/(H$2*8760)</f>
        <v>0.66300313149618884</v>
      </c>
      <c r="J2" s="18">
        <f>V2/P2*1000</f>
        <v>10013.805865813387</v>
      </c>
      <c r="P2" s="18">
        <v>1492632.21</v>
      </c>
      <c r="Q2" s="19">
        <v>0.3402</v>
      </c>
      <c r="R2" s="19">
        <f>T2*2000/V2</f>
        <v>9.7915229434438256E-2</v>
      </c>
      <c r="S2" s="18">
        <v>2578.7510000000002</v>
      </c>
      <c r="T2" s="18">
        <v>731.76599999999996</v>
      </c>
      <c r="U2" s="18">
        <v>1567634.466</v>
      </c>
      <c r="V2" s="20">
        <v>14946929.18</v>
      </c>
      <c r="W2" s="17" t="s">
        <v>27</v>
      </c>
      <c r="X2" s="17" t="s">
        <v>27</v>
      </c>
      <c r="Y2" s="17" t="s">
        <v>24</v>
      </c>
      <c r="Z2" s="17" t="s">
        <v>21</v>
      </c>
      <c r="AA2" s="17" t="s">
        <v>32</v>
      </c>
      <c r="AB2" s="17" t="s">
        <v>25</v>
      </c>
      <c r="AC2" s="36" t="s">
        <v>28</v>
      </c>
    </row>
    <row r="3" spans="1:29" x14ac:dyDescent="0.25">
      <c r="A3" s="17" t="s">
        <v>29</v>
      </c>
      <c r="B3" s="17" t="s">
        <v>31</v>
      </c>
      <c r="C3" s="17">
        <v>87</v>
      </c>
      <c r="D3" s="17">
        <v>1</v>
      </c>
      <c r="E3" s="17">
        <v>2015</v>
      </c>
      <c r="F3" s="18">
        <v>8061.26</v>
      </c>
      <c r="I3" s="21">
        <f t="shared" ref="I3:I5" si="0">P3/(H$2*8760)</f>
        <v>0.64952923173960164</v>
      </c>
      <c r="J3" s="18">
        <f>V3/P3*1000</f>
        <v>9501.467492795502</v>
      </c>
      <c r="P3" s="18">
        <v>1462298.15</v>
      </c>
      <c r="Q3" s="19">
        <v>0.35060000000000002</v>
      </c>
      <c r="R3" s="19">
        <f>T3*2000/V3</f>
        <v>0.12190547292631784</v>
      </c>
      <c r="S3" s="18">
        <v>2450.2800000000002</v>
      </c>
      <c r="T3" s="18">
        <v>846.87599999999998</v>
      </c>
      <c r="U3" s="18">
        <v>1457199.7819999999</v>
      </c>
      <c r="V3" s="20">
        <v>13893978.336999999</v>
      </c>
      <c r="W3" s="17" t="s">
        <v>27</v>
      </c>
      <c r="X3" s="17" t="s">
        <v>27</v>
      </c>
      <c r="Y3" s="17" t="s">
        <v>24</v>
      </c>
      <c r="Z3" s="17" t="s">
        <v>21</v>
      </c>
      <c r="AA3" s="17" t="s">
        <v>32</v>
      </c>
      <c r="AB3" s="17" t="s">
        <v>25</v>
      </c>
      <c r="AC3" s="36" t="s">
        <v>28</v>
      </c>
    </row>
    <row r="4" spans="1:29" x14ac:dyDescent="0.25">
      <c r="A4" s="17" t="s">
        <v>29</v>
      </c>
      <c r="B4" s="17" t="s">
        <v>31</v>
      </c>
      <c r="C4" s="17">
        <v>87</v>
      </c>
      <c r="D4" s="17">
        <v>1</v>
      </c>
      <c r="E4" s="17">
        <v>2016</v>
      </c>
      <c r="F4" s="18">
        <v>8784</v>
      </c>
      <c r="I4" s="21">
        <f t="shared" si="0"/>
        <v>0.62289767780679783</v>
      </c>
      <c r="J4" s="18">
        <f>V4/P4*1000</f>
        <v>9884.7930818587756</v>
      </c>
      <c r="P4" s="18">
        <v>1402342</v>
      </c>
      <c r="Q4" s="19">
        <v>0.35139999999999999</v>
      </c>
      <c r="R4" s="19">
        <f>T4*2000/V4</f>
        <v>0.12964060632409335</v>
      </c>
      <c r="S4" s="18">
        <v>2436.6729999999998</v>
      </c>
      <c r="T4" s="18">
        <v>898.53</v>
      </c>
      <c r="U4" s="18">
        <v>1453830</v>
      </c>
      <c r="V4" s="20">
        <v>13861860.5</v>
      </c>
      <c r="W4" s="17" t="s">
        <v>27</v>
      </c>
      <c r="X4" s="17" t="s">
        <v>27</v>
      </c>
      <c r="Y4" s="17" t="s">
        <v>24</v>
      </c>
      <c r="Z4" s="17" t="s">
        <v>21</v>
      </c>
      <c r="AA4" s="17" t="s">
        <v>32</v>
      </c>
      <c r="AB4" s="17" t="s">
        <v>25</v>
      </c>
      <c r="AC4" s="36" t="s">
        <v>28</v>
      </c>
    </row>
    <row r="5" spans="1:29" x14ac:dyDescent="0.25">
      <c r="A5" s="17" t="s">
        <v>29</v>
      </c>
      <c r="B5" s="17" t="s">
        <v>31</v>
      </c>
      <c r="C5" s="17">
        <v>87</v>
      </c>
      <c r="D5" s="17">
        <v>1</v>
      </c>
      <c r="E5" s="17">
        <v>2017</v>
      </c>
      <c r="F5" s="18">
        <v>6988.73</v>
      </c>
      <c r="I5" s="21">
        <f t="shared" si="0"/>
        <v>0.52722239841515206</v>
      </c>
      <c r="J5" s="18">
        <f>V5/P5*1000</f>
        <v>9972.3999424641206</v>
      </c>
      <c r="K5" s="30" t="s">
        <v>53</v>
      </c>
      <c r="L5" s="31">
        <v>2017</v>
      </c>
      <c r="M5" s="31">
        <v>2017</v>
      </c>
      <c r="P5" s="18">
        <v>1186946.33</v>
      </c>
      <c r="Q5" s="19">
        <v>0.35499999999999998</v>
      </c>
      <c r="R5" s="19">
        <f>T5*2000/V5</f>
        <v>0.12307294834242082</v>
      </c>
      <c r="S5" s="18">
        <v>2124.8119999999999</v>
      </c>
      <c r="T5" s="18">
        <v>728.38900000000001</v>
      </c>
      <c r="U5" s="18">
        <v>1241435.953</v>
      </c>
      <c r="V5" s="20">
        <v>11836703.513</v>
      </c>
      <c r="W5" s="17" t="s">
        <v>27</v>
      </c>
      <c r="X5" s="17" t="s">
        <v>27</v>
      </c>
      <c r="Y5" s="17" t="s">
        <v>24</v>
      </c>
      <c r="Z5" s="17" t="s">
        <v>21</v>
      </c>
      <c r="AA5" s="17" t="s">
        <v>32</v>
      </c>
      <c r="AB5" s="17" t="s">
        <v>25</v>
      </c>
      <c r="AC5" s="36" t="s">
        <v>28</v>
      </c>
    </row>
    <row r="6" spans="1:29" x14ac:dyDescent="0.25">
      <c r="A6" s="23"/>
      <c r="B6" s="23"/>
      <c r="C6" s="23"/>
      <c r="D6" s="23"/>
      <c r="E6" s="23"/>
      <c r="F6" s="24"/>
      <c r="G6" s="24"/>
      <c r="H6" s="24"/>
      <c r="I6" s="27" t="s">
        <v>51</v>
      </c>
      <c r="J6" s="24">
        <f>AVERAGE(J2:J5)</f>
        <v>9843.1165957329467</v>
      </c>
      <c r="K6" s="22">
        <f>H2*8760*0.85</f>
        <v>1913622</v>
      </c>
      <c r="L6" s="28">
        <f>Q5</f>
        <v>0.35499999999999998</v>
      </c>
      <c r="M6" s="28">
        <f>R5</f>
        <v>0.12307294834242082</v>
      </c>
      <c r="N6" s="24">
        <f>J6*K6/1000*L6/2000</f>
        <v>3343.3907927433415</v>
      </c>
      <c r="O6" s="24">
        <f>J6*K6/1000*M6/2000</f>
        <v>1159.1013023206385</v>
      </c>
      <c r="P6" s="24"/>
      <c r="Q6" s="25"/>
      <c r="R6" s="24"/>
      <c r="S6" s="24"/>
      <c r="T6" s="24"/>
      <c r="U6" s="24"/>
      <c r="V6" s="26"/>
      <c r="W6" s="23"/>
      <c r="X6" s="23"/>
      <c r="Y6" s="23"/>
      <c r="Z6" s="23"/>
      <c r="AA6" s="23"/>
      <c r="AB6" s="23"/>
      <c r="AC6" s="37"/>
    </row>
    <row r="8" spans="1:29" x14ac:dyDescent="0.25">
      <c r="A8" s="17" t="s">
        <v>29</v>
      </c>
      <c r="B8" s="17" t="s">
        <v>33</v>
      </c>
      <c r="C8" s="17">
        <v>2442</v>
      </c>
      <c r="D8" s="17">
        <v>4</v>
      </c>
      <c r="E8" s="17">
        <v>2014</v>
      </c>
      <c r="F8" s="18">
        <v>7166.24</v>
      </c>
      <c r="H8" s="18">
        <v>818.1</v>
      </c>
      <c r="I8" s="21">
        <f>P8/(H$8*8760)</f>
        <v>0.73126793260249412</v>
      </c>
      <c r="J8" s="18">
        <f>V8/P8*1000</f>
        <v>10489.108252229129</v>
      </c>
      <c r="P8" s="18">
        <v>5240672.59</v>
      </c>
      <c r="Q8" s="19">
        <v>0.52290000000000003</v>
      </c>
      <c r="R8" s="19">
        <f>T8*2000/V8</f>
        <v>0.14640197596843638</v>
      </c>
      <c r="S8" s="18">
        <v>14570.348</v>
      </c>
      <c r="T8" s="18">
        <v>4023.857</v>
      </c>
      <c r="U8" s="18">
        <v>5638854.8870000001</v>
      </c>
      <c r="V8" s="20">
        <v>54969982.111000001</v>
      </c>
      <c r="W8" s="17" t="s">
        <v>42</v>
      </c>
      <c r="X8" s="17" t="s">
        <v>19</v>
      </c>
      <c r="Y8" s="17" t="s">
        <v>35</v>
      </c>
      <c r="Z8" s="17" t="s">
        <v>21</v>
      </c>
      <c r="AB8" s="17" t="s">
        <v>22</v>
      </c>
      <c r="AC8" s="36" t="s">
        <v>36</v>
      </c>
    </row>
    <row r="9" spans="1:29" x14ac:dyDescent="0.25">
      <c r="A9" s="17" t="s">
        <v>29</v>
      </c>
      <c r="B9" s="17" t="s">
        <v>33</v>
      </c>
      <c r="C9" s="17">
        <v>2442</v>
      </c>
      <c r="D9" s="17">
        <v>4</v>
      </c>
      <c r="E9" s="17">
        <v>2015</v>
      </c>
      <c r="F9" s="18">
        <v>7689.41</v>
      </c>
      <c r="I9" s="21">
        <f t="shared" ref="I9:I11" si="1">P9/(H$8*8760)</f>
        <v>0.78284528021548982</v>
      </c>
      <c r="J9" s="18">
        <f>V9/P9*1000</f>
        <v>10397.477718027763</v>
      </c>
      <c r="P9" s="18">
        <v>5610304.54</v>
      </c>
      <c r="Q9" s="19">
        <v>0.52370000000000005</v>
      </c>
      <c r="R9" s="19">
        <f>T9*2000/V9</f>
        <v>0.12505826793224634</v>
      </c>
      <c r="S9" s="18">
        <v>15427.009</v>
      </c>
      <c r="T9" s="18">
        <v>3647.5129999999999</v>
      </c>
      <c r="U9" s="18">
        <v>5978647.693</v>
      </c>
      <c r="V9" s="20">
        <v>58333016.446000002</v>
      </c>
      <c r="W9" s="17" t="s">
        <v>34</v>
      </c>
      <c r="X9" s="17" t="s">
        <v>19</v>
      </c>
      <c r="Y9" s="17" t="s">
        <v>35</v>
      </c>
      <c r="Z9" s="17" t="s">
        <v>21</v>
      </c>
      <c r="AB9" s="17" t="s">
        <v>22</v>
      </c>
      <c r="AC9" s="36" t="s">
        <v>36</v>
      </c>
    </row>
    <row r="10" spans="1:29" x14ac:dyDescent="0.25">
      <c r="A10" s="17" t="s">
        <v>29</v>
      </c>
      <c r="B10" s="17" t="s">
        <v>33</v>
      </c>
      <c r="C10" s="17">
        <v>2442</v>
      </c>
      <c r="D10" s="17">
        <v>4</v>
      </c>
      <c r="E10" s="17">
        <v>2016</v>
      </c>
      <c r="F10" s="18">
        <v>5926.93</v>
      </c>
      <c r="I10" s="21">
        <f t="shared" si="1"/>
        <v>0.55375921572370335</v>
      </c>
      <c r="J10" s="18">
        <f>V10/P10*1000</f>
        <v>9073.3533592550157</v>
      </c>
      <c r="P10" s="18">
        <v>3968546.43</v>
      </c>
      <c r="Q10" s="19">
        <v>0.49349999999999999</v>
      </c>
      <c r="R10" s="19">
        <f>T10*2000/V10</f>
        <v>0.13325829790251248</v>
      </c>
      <c r="S10" s="18">
        <v>9216.4179999999997</v>
      </c>
      <c r="T10" s="18">
        <v>2399.1840000000002</v>
      </c>
      <c r="U10" s="18">
        <v>3693587.9580000001</v>
      </c>
      <c r="V10" s="20">
        <v>36008024.082000002</v>
      </c>
      <c r="W10" s="17" t="s">
        <v>34</v>
      </c>
      <c r="X10" s="17" t="s">
        <v>19</v>
      </c>
      <c r="Y10" s="17" t="s">
        <v>35</v>
      </c>
      <c r="Z10" s="17" t="s">
        <v>21</v>
      </c>
      <c r="AB10" s="17" t="s">
        <v>22</v>
      </c>
      <c r="AC10" s="36" t="s">
        <v>36</v>
      </c>
    </row>
    <row r="11" spans="1:29" x14ac:dyDescent="0.25">
      <c r="A11" s="17" t="s">
        <v>29</v>
      </c>
      <c r="B11" s="17" t="s">
        <v>33</v>
      </c>
      <c r="C11" s="17">
        <v>2442</v>
      </c>
      <c r="D11" s="17">
        <v>4</v>
      </c>
      <c r="E11" s="17">
        <v>2017</v>
      </c>
      <c r="F11" s="18">
        <v>6627.95</v>
      </c>
      <c r="G11" s="33" t="s">
        <v>55</v>
      </c>
      <c r="I11" s="21">
        <f t="shared" si="1"/>
        <v>0.5890506109210617</v>
      </c>
      <c r="J11" s="18">
        <f>V11/P11*1000</f>
        <v>9143.6874611981457</v>
      </c>
      <c r="K11" s="30" t="s">
        <v>53</v>
      </c>
      <c r="L11" s="32" t="s">
        <v>54</v>
      </c>
      <c r="M11" s="32" t="s">
        <v>54</v>
      </c>
      <c r="P11" s="18">
        <v>4221464.1900000004</v>
      </c>
      <c r="Q11" s="19">
        <v>0.48399999999999999</v>
      </c>
      <c r="R11" s="19">
        <f>T11*2000/V11</f>
        <v>0.11417758128996333</v>
      </c>
      <c r="S11" s="18">
        <v>9654.4760000000006</v>
      </c>
      <c r="T11" s="18">
        <v>2203.6129999999998</v>
      </c>
      <c r="U11" s="18">
        <v>3960402.125</v>
      </c>
      <c r="V11" s="20">
        <v>38599749.181999996</v>
      </c>
      <c r="W11" s="17" t="s">
        <v>34</v>
      </c>
      <c r="X11" s="17" t="s">
        <v>19</v>
      </c>
      <c r="Y11" s="17" t="s">
        <v>35</v>
      </c>
      <c r="Z11" s="17" t="s">
        <v>21</v>
      </c>
      <c r="AB11" s="17" t="s">
        <v>22</v>
      </c>
      <c r="AC11" s="36" t="s">
        <v>36</v>
      </c>
    </row>
    <row r="12" spans="1:29" x14ac:dyDescent="0.25">
      <c r="A12" s="23"/>
      <c r="B12" s="23"/>
      <c r="C12" s="23"/>
      <c r="D12" s="23"/>
      <c r="E12" s="23"/>
      <c r="F12" s="24"/>
      <c r="G12" s="24"/>
      <c r="H12" s="32"/>
      <c r="I12" s="33" t="s">
        <v>52</v>
      </c>
      <c r="J12" s="32">
        <f>AVERAGE(J10:J11)</f>
        <v>9108.5204102265816</v>
      </c>
      <c r="K12" s="22">
        <f>H8*8760*0.85</f>
        <v>6091572.5999999996</v>
      </c>
      <c r="L12" s="34">
        <v>0.08</v>
      </c>
      <c r="M12" s="34">
        <v>0.05</v>
      </c>
      <c r="N12" s="24">
        <f>J12*K12/1000*L12/2000</f>
        <v>2219.4085342990797</v>
      </c>
      <c r="O12" s="24">
        <f>J12*K12/1000*M12/2000</f>
        <v>1387.1303339369251</v>
      </c>
      <c r="P12" s="24"/>
      <c r="Q12" s="25"/>
      <c r="R12" s="24"/>
      <c r="S12" s="24"/>
      <c r="T12" s="24"/>
      <c r="U12" s="24"/>
      <c r="V12" s="26"/>
      <c r="W12" s="23"/>
      <c r="X12" s="23"/>
      <c r="Y12" s="23"/>
      <c r="Z12" s="23"/>
      <c r="AA12" s="23"/>
      <c r="AB12" s="23"/>
      <c r="AC12" s="37"/>
    </row>
    <row r="13" spans="1:29" x14ac:dyDescent="0.25">
      <c r="A13" s="5"/>
      <c r="B13" s="5"/>
      <c r="C13" s="5"/>
      <c r="D13" s="5"/>
      <c r="E13" s="5"/>
      <c r="F13" s="6"/>
      <c r="G13" s="6"/>
      <c r="H13" s="6"/>
      <c r="I13" s="29"/>
      <c r="J13" s="6"/>
      <c r="K13" s="7"/>
      <c r="L13" s="8"/>
      <c r="M13" s="8"/>
      <c r="N13" s="6"/>
      <c r="O13" s="6"/>
      <c r="P13" s="6"/>
      <c r="Q13" s="9"/>
      <c r="R13" s="6"/>
      <c r="S13" s="6"/>
      <c r="T13" s="6"/>
      <c r="U13" s="6"/>
      <c r="V13" s="10"/>
      <c r="W13" s="5"/>
      <c r="X13" s="5"/>
      <c r="Y13" s="5"/>
      <c r="Z13" s="5"/>
      <c r="AA13" s="5"/>
      <c r="AB13" s="5"/>
      <c r="AC13" s="38"/>
    </row>
    <row r="14" spans="1:29" x14ac:dyDescent="0.25">
      <c r="A14" s="17" t="s">
        <v>29</v>
      </c>
      <c r="B14" s="17" t="s">
        <v>33</v>
      </c>
      <c r="C14" s="17">
        <v>2442</v>
      </c>
      <c r="D14" s="17">
        <v>5</v>
      </c>
      <c r="E14" s="17">
        <v>2014</v>
      </c>
      <c r="F14" s="18">
        <v>5995.64</v>
      </c>
      <c r="H14" s="18">
        <v>818.1</v>
      </c>
      <c r="I14" s="21">
        <f>P14/(H$14*8760)</f>
        <v>0.57115890254677415</v>
      </c>
      <c r="J14" s="18">
        <f>V14/P14*1000</f>
        <v>11139.878966753366</v>
      </c>
      <c r="P14" s="18">
        <v>4093242.26</v>
      </c>
      <c r="Q14" s="19">
        <v>0.51190000000000002</v>
      </c>
      <c r="R14" s="19">
        <f>T14*2000/V14</f>
        <v>0.17597935641043269</v>
      </c>
      <c r="S14" s="18">
        <v>11903.108</v>
      </c>
      <c r="T14" s="18">
        <v>4012.1729999999998</v>
      </c>
      <c r="U14" s="18">
        <v>4679592.7309999997</v>
      </c>
      <c r="V14" s="20">
        <v>45598223.358000003</v>
      </c>
      <c r="W14" s="17" t="s">
        <v>42</v>
      </c>
      <c r="X14" s="17" t="s">
        <v>19</v>
      </c>
      <c r="Y14" s="17" t="s">
        <v>35</v>
      </c>
      <c r="Z14" s="17" t="s">
        <v>21</v>
      </c>
      <c r="AB14" s="17" t="s">
        <v>22</v>
      </c>
      <c r="AC14" s="36" t="s">
        <v>36</v>
      </c>
    </row>
    <row r="15" spans="1:29" x14ac:dyDescent="0.25">
      <c r="A15" s="17" t="s">
        <v>29</v>
      </c>
      <c r="B15" s="17" t="s">
        <v>33</v>
      </c>
      <c r="C15" s="17">
        <v>2442</v>
      </c>
      <c r="D15" s="17">
        <v>5</v>
      </c>
      <c r="E15" s="17">
        <v>2015</v>
      </c>
      <c r="F15" s="18">
        <v>7546.93</v>
      </c>
      <c r="I15" s="21">
        <f t="shared" ref="I15:I17" si="2">P15/(H$14*8760)</f>
        <v>0.72684074330822224</v>
      </c>
      <c r="J15" s="18">
        <f>V15/P15*1000</f>
        <v>11122.012288173777</v>
      </c>
      <c r="P15" s="18">
        <v>5208944.8899999997</v>
      </c>
      <c r="Q15" s="19">
        <v>0.50560000000000005</v>
      </c>
      <c r="R15" s="19">
        <f>T15*2000/V15</f>
        <v>0.18332939786739369</v>
      </c>
      <c r="S15" s="18">
        <v>14806.882</v>
      </c>
      <c r="T15" s="18">
        <v>5310.4979999999996</v>
      </c>
      <c r="U15" s="18">
        <v>5944382.023</v>
      </c>
      <c r="V15" s="20">
        <v>57933949.075000003</v>
      </c>
      <c r="W15" s="17" t="s">
        <v>34</v>
      </c>
      <c r="X15" s="17" t="s">
        <v>19</v>
      </c>
      <c r="Y15" s="17" t="s">
        <v>35</v>
      </c>
      <c r="Z15" s="17" t="s">
        <v>21</v>
      </c>
      <c r="AB15" s="17" t="s">
        <v>22</v>
      </c>
      <c r="AC15" s="36" t="s">
        <v>36</v>
      </c>
    </row>
    <row r="16" spans="1:29" x14ac:dyDescent="0.25">
      <c r="A16" s="17" t="s">
        <v>29</v>
      </c>
      <c r="B16" s="17" t="s">
        <v>33</v>
      </c>
      <c r="C16" s="17">
        <v>2442</v>
      </c>
      <c r="D16" s="17">
        <v>5</v>
      </c>
      <c r="E16" s="17">
        <v>2016</v>
      </c>
      <c r="F16" s="18">
        <v>5388.4</v>
      </c>
      <c r="I16" s="21">
        <f t="shared" si="2"/>
        <v>0.47190314287643881</v>
      </c>
      <c r="J16" s="18">
        <f>V16/P16*1000</f>
        <v>9098.4522048021081</v>
      </c>
      <c r="P16" s="18">
        <v>3381920.3</v>
      </c>
      <c r="Q16" s="19">
        <v>0.50560000000000005</v>
      </c>
      <c r="R16" s="19">
        <f>T16*2000/V16</f>
        <v>0.1308635867812096</v>
      </c>
      <c r="S16" s="18">
        <v>8137.0559999999996</v>
      </c>
      <c r="T16" s="18">
        <v>2013.3520000000001</v>
      </c>
      <c r="U16" s="18">
        <v>3156597.0180000002</v>
      </c>
      <c r="V16" s="20">
        <v>30770240.210000001</v>
      </c>
      <c r="W16" s="17" t="s">
        <v>34</v>
      </c>
      <c r="X16" s="17" t="s">
        <v>19</v>
      </c>
      <c r="Y16" s="17" t="s">
        <v>35</v>
      </c>
      <c r="Z16" s="17" t="s">
        <v>21</v>
      </c>
      <c r="AB16" s="17" t="s">
        <v>22</v>
      </c>
      <c r="AC16" s="36" t="s">
        <v>36</v>
      </c>
    </row>
    <row r="17" spans="1:29" x14ac:dyDescent="0.25">
      <c r="A17" s="17" t="s">
        <v>29</v>
      </c>
      <c r="B17" s="17" t="s">
        <v>33</v>
      </c>
      <c r="C17" s="17">
        <v>2442</v>
      </c>
      <c r="D17" s="17">
        <v>5</v>
      </c>
      <c r="E17" s="17">
        <v>2017</v>
      </c>
      <c r="F17" s="18">
        <v>4723.41</v>
      </c>
      <c r="G17" s="33" t="s">
        <v>55</v>
      </c>
      <c r="I17" s="21">
        <f t="shared" si="2"/>
        <v>0.39575458281495324</v>
      </c>
      <c r="J17" s="18">
        <f>V17/P17*1000</f>
        <v>9192.8595956886475</v>
      </c>
      <c r="K17" s="30" t="s">
        <v>53</v>
      </c>
      <c r="L17" s="32" t="s">
        <v>54</v>
      </c>
      <c r="M17" s="32" t="s">
        <v>54</v>
      </c>
      <c r="P17" s="18">
        <v>2836197.38</v>
      </c>
      <c r="Q17" s="19">
        <v>0.49430000000000002</v>
      </c>
      <c r="R17" s="19">
        <f>T17*2000/V17</f>
        <v>0.12012596608331245</v>
      </c>
      <c r="S17" s="18">
        <v>6637.0609999999997</v>
      </c>
      <c r="T17" s="18">
        <v>1566.008</v>
      </c>
      <c r="U17" s="18">
        <v>2674206.0410000002</v>
      </c>
      <c r="V17" s="20">
        <v>26072764.300000001</v>
      </c>
      <c r="W17" s="17" t="s">
        <v>34</v>
      </c>
      <c r="X17" s="17" t="s">
        <v>19</v>
      </c>
      <c r="Y17" s="17" t="s">
        <v>35</v>
      </c>
      <c r="Z17" s="17" t="s">
        <v>21</v>
      </c>
      <c r="AB17" s="17" t="s">
        <v>22</v>
      </c>
      <c r="AC17" s="36" t="s">
        <v>36</v>
      </c>
    </row>
    <row r="18" spans="1:29" x14ac:dyDescent="0.25">
      <c r="A18" s="23"/>
      <c r="B18" s="23"/>
      <c r="C18" s="23"/>
      <c r="D18" s="23"/>
      <c r="E18" s="23"/>
      <c r="F18" s="24"/>
      <c r="G18" s="24"/>
      <c r="H18" s="32"/>
      <c r="I18" s="33" t="s">
        <v>52</v>
      </c>
      <c r="J18" s="32">
        <f>AVERAGE(J16:J17)</f>
        <v>9145.6559002453778</v>
      </c>
      <c r="K18" s="22">
        <f>H14*8760*0.85</f>
        <v>6091572.5999999996</v>
      </c>
      <c r="L18" s="34">
        <v>0.08</v>
      </c>
      <c r="M18" s="34">
        <v>0.05</v>
      </c>
      <c r="N18" s="24">
        <f>J18*K18/1000*L18/2000</f>
        <v>2228.4570756385228</v>
      </c>
      <c r="O18" s="24">
        <f>J18*K18/1000*M18/2000</f>
        <v>1392.7856722740769</v>
      </c>
      <c r="P18" s="24"/>
      <c r="Q18" s="25"/>
      <c r="R18" s="24"/>
      <c r="S18" s="24"/>
      <c r="T18" s="24"/>
      <c r="U18" s="24"/>
      <c r="V18" s="26"/>
      <c r="W18" s="23"/>
      <c r="X18" s="23"/>
      <c r="Y18" s="23"/>
      <c r="Z18" s="23"/>
      <c r="AA18" s="23"/>
      <c r="AB18" s="23"/>
      <c r="AC18" s="37"/>
    </row>
    <row r="19" spans="1:29" x14ac:dyDescent="0.25">
      <c r="A19" s="5"/>
      <c r="B19" s="5"/>
      <c r="C19" s="5"/>
      <c r="D19" s="5"/>
      <c r="E19" s="5"/>
      <c r="F19" s="6"/>
      <c r="G19" s="6"/>
      <c r="H19" s="6"/>
      <c r="I19" s="29"/>
      <c r="J19" s="6"/>
      <c r="K19" s="7"/>
      <c r="L19" s="8"/>
      <c r="M19" s="8"/>
      <c r="N19" s="6"/>
      <c r="O19" s="6"/>
      <c r="P19" s="6"/>
      <c r="Q19" s="9"/>
      <c r="R19" s="6"/>
      <c r="S19" s="6"/>
      <c r="T19" s="6"/>
      <c r="U19" s="6"/>
      <c r="V19" s="10"/>
      <c r="W19" s="5"/>
      <c r="X19" s="5"/>
      <c r="Y19" s="5"/>
      <c r="Z19" s="5"/>
      <c r="AA19" s="5"/>
      <c r="AB19" s="5"/>
      <c r="AC19" s="38"/>
    </row>
    <row r="20" spans="1:29" x14ac:dyDescent="0.25">
      <c r="A20" s="1" t="s">
        <v>29</v>
      </c>
      <c r="B20" s="1" t="s">
        <v>37</v>
      </c>
      <c r="C20" s="1">
        <v>2451</v>
      </c>
      <c r="D20" s="1">
        <v>1</v>
      </c>
      <c r="E20" s="1">
        <v>2014</v>
      </c>
      <c r="F20" s="2">
        <v>6635.72</v>
      </c>
      <c r="G20" s="2"/>
      <c r="H20" s="2"/>
      <c r="I20" s="2"/>
      <c r="J20" s="2"/>
      <c r="K20" s="2"/>
      <c r="L20" s="2"/>
      <c r="M20" s="2"/>
      <c r="N20" s="2"/>
      <c r="O20" s="2"/>
      <c r="P20" s="2">
        <v>1921739.53</v>
      </c>
      <c r="Q20" s="3">
        <v>0.27760000000000001</v>
      </c>
      <c r="R20" s="2"/>
      <c r="S20" s="2">
        <v>2837.4520000000002</v>
      </c>
      <c r="T20" s="2">
        <v>655.91700000000003</v>
      </c>
      <c r="U20" s="2">
        <v>2072892.2919999999</v>
      </c>
      <c r="V20" s="4">
        <v>19785295.261</v>
      </c>
      <c r="W20" s="1" t="s">
        <v>38</v>
      </c>
      <c r="X20" s="1" t="s">
        <v>30</v>
      </c>
      <c r="Y20" s="1" t="s">
        <v>20</v>
      </c>
      <c r="Z20" s="1" t="s">
        <v>21</v>
      </c>
      <c r="AA20" s="1"/>
      <c r="AB20" s="1" t="s">
        <v>25</v>
      </c>
      <c r="AC20" s="39" t="s">
        <v>26</v>
      </c>
    </row>
    <row r="21" spans="1:29" x14ac:dyDescent="0.25">
      <c r="A21" s="1" t="s">
        <v>29</v>
      </c>
      <c r="B21" s="1" t="s">
        <v>37</v>
      </c>
      <c r="C21" s="1">
        <v>2451</v>
      </c>
      <c r="D21" s="1">
        <v>1</v>
      </c>
      <c r="E21" s="1">
        <v>2015</v>
      </c>
      <c r="F21" s="2">
        <v>6263.17</v>
      </c>
      <c r="G21" s="2"/>
      <c r="H21" s="2"/>
      <c r="I21" s="2"/>
      <c r="J21" s="2"/>
      <c r="K21" s="2"/>
      <c r="L21" s="2"/>
      <c r="M21" s="2"/>
      <c r="N21" s="2"/>
      <c r="O21" s="2"/>
      <c r="P21" s="2">
        <v>1852664.2</v>
      </c>
      <c r="Q21" s="3">
        <v>0.27429999999999999</v>
      </c>
      <c r="R21" s="2"/>
      <c r="S21" s="2">
        <v>2719.3960000000002</v>
      </c>
      <c r="T21" s="2">
        <v>604.32600000000002</v>
      </c>
      <c r="U21" s="2">
        <v>1991705.074</v>
      </c>
      <c r="V21" s="4">
        <v>19006852.456</v>
      </c>
      <c r="W21" s="1" t="s">
        <v>38</v>
      </c>
      <c r="X21" s="1" t="s">
        <v>30</v>
      </c>
      <c r="Y21" s="1" t="s">
        <v>20</v>
      </c>
      <c r="Z21" s="1" t="s">
        <v>21</v>
      </c>
      <c r="AA21" s="1"/>
      <c r="AB21" s="1" t="s">
        <v>25</v>
      </c>
      <c r="AC21" s="39" t="s">
        <v>26</v>
      </c>
    </row>
    <row r="22" spans="1:29" x14ac:dyDescent="0.25">
      <c r="A22" s="1" t="s">
        <v>29</v>
      </c>
      <c r="B22" s="1" t="s">
        <v>37</v>
      </c>
      <c r="C22" s="1">
        <v>2451</v>
      </c>
      <c r="D22" s="1">
        <v>1</v>
      </c>
      <c r="E22" s="1">
        <v>2016</v>
      </c>
      <c r="F22" s="2">
        <v>7782.58</v>
      </c>
      <c r="G22" s="2"/>
      <c r="H22" s="2"/>
      <c r="I22" s="2"/>
      <c r="J22" s="2"/>
      <c r="K22" s="2"/>
      <c r="L22" s="2"/>
      <c r="M22" s="2"/>
      <c r="N22" s="2"/>
      <c r="O22" s="2"/>
      <c r="P22" s="2">
        <v>2489618.67</v>
      </c>
      <c r="Q22" s="3">
        <v>0.22470000000000001</v>
      </c>
      <c r="R22" s="2"/>
      <c r="S22" s="2">
        <v>2941.4349999999999</v>
      </c>
      <c r="T22" s="2">
        <v>597.52599999999995</v>
      </c>
      <c r="U22" s="2">
        <v>2701313.69</v>
      </c>
      <c r="V22" s="4">
        <v>25766144.644000001</v>
      </c>
      <c r="W22" s="1" t="s">
        <v>38</v>
      </c>
      <c r="X22" s="1" t="s">
        <v>30</v>
      </c>
      <c r="Y22" s="1" t="s">
        <v>20</v>
      </c>
      <c r="Z22" s="1" t="s">
        <v>21</v>
      </c>
      <c r="AA22" s="1"/>
      <c r="AB22" s="1" t="s">
        <v>25</v>
      </c>
      <c r="AC22" s="39" t="s">
        <v>39</v>
      </c>
    </row>
    <row r="23" spans="1:29" x14ac:dyDescent="0.25">
      <c r="A23" s="1" t="s">
        <v>29</v>
      </c>
      <c r="B23" s="1" t="s">
        <v>37</v>
      </c>
      <c r="C23" s="1">
        <v>2451</v>
      </c>
      <c r="D23" s="1">
        <v>1</v>
      </c>
      <c r="E23" s="1">
        <v>2017</v>
      </c>
      <c r="F23" s="2">
        <v>7892.69</v>
      </c>
      <c r="G23" s="2"/>
      <c r="H23" s="2"/>
      <c r="I23" s="2"/>
      <c r="J23" s="2"/>
      <c r="K23" s="2"/>
      <c r="L23" s="2"/>
      <c r="M23" s="2"/>
      <c r="N23" s="2"/>
      <c r="O23" s="2"/>
      <c r="P23" s="2">
        <v>2481790.4300000002</v>
      </c>
      <c r="Q23" s="3">
        <v>0.22120000000000001</v>
      </c>
      <c r="R23" s="2"/>
      <c r="S23" s="2">
        <v>2869.4690000000001</v>
      </c>
      <c r="T23" s="2">
        <v>518.79899999999998</v>
      </c>
      <c r="U23" s="2">
        <v>2694588.6269999999</v>
      </c>
      <c r="V23" s="4">
        <v>25692871.532000002</v>
      </c>
      <c r="W23" s="1" t="s">
        <v>38</v>
      </c>
      <c r="X23" s="1" t="s">
        <v>30</v>
      </c>
      <c r="Y23" s="1" t="s">
        <v>20</v>
      </c>
      <c r="Z23" s="1" t="s">
        <v>21</v>
      </c>
      <c r="AA23" s="1"/>
      <c r="AB23" s="1" t="s">
        <v>25</v>
      </c>
      <c r="AC23" s="39" t="s">
        <v>39</v>
      </c>
    </row>
    <row r="25" spans="1:29" x14ac:dyDescent="0.25">
      <c r="A25" s="1" t="s">
        <v>29</v>
      </c>
      <c r="B25" s="1" t="s">
        <v>37</v>
      </c>
      <c r="C25" s="1">
        <v>2451</v>
      </c>
      <c r="D25" s="1">
        <v>2</v>
      </c>
      <c r="E25" s="1">
        <v>2014</v>
      </c>
      <c r="F25" s="2">
        <v>7752.63</v>
      </c>
      <c r="G25" s="2"/>
      <c r="H25" s="2"/>
      <c r="I25" s="2"/>
      <c r="J25" s="2"/>
      <c r="K25" s="2"/>
      <c r="L25" s="2"/>
      <c r="M25" s="2"/>
      <c r="N25" s="2"/>
      <c r="O25" s="2"/>
      <c r="P25" s="2">
        <v>2472848.8199999998</v>
      </c>
      <c r="Q25" s="3">
        <v>0.28089999999999998</v>
      </c>
      <c r="R25" s="2"/>
      <c r="S25" s="2">
        <v>3456.913</v>
      </c>
      <c r="T25" s="2">
        <v>641.16600000000005</v>
      </c>
      <c r="U25" s="2">
        <v>2544448.1379999998</v>
      </c>
      <c r="V25" s="4">
        <v>24267739.555</v>
      </c>
      <c r="W25" s="1" t="s">
        <v>38</v>
      </c>
      <c r="X25" s="1" t="s">
        <v>30</v>
      </c>
      <c r="Y25" s="1" t="s">
        <v>20</v>
      </c>
      <c r="Z25" s="1" t="s">
        <v>21</v>
      </c>
      <c r="AA25" s="1"/>
      <c r="AB25" s="1" t="s">
        <v>25</v>
      </c>
      <c r="AC25" s="39" t="s">
        <v>23</v>
      </c>
    </row>
    <row r="26" spans="1:29" x14ac:dyDescent="0.25">
      <c r="A26" s="1" t="s">
        <v>29</v>
      </c>
      <c r="B26" s="1" t="s">
        <v>37</v>
      </c>
      <c r="C26" s="1">
        <v>2451</v>
      </c>
      <c r="D26" s="1">
        <v>2</v>
      </c>
      <c r="E26" s="1">
        <v>2015</v>
      </c>
      <c r="F26" s="2">
        <v>7460.13</v>
      </c>
      <c r="G26" s="2"/>
      <c r="H26" s="2"/>
      <c r="I26" s="2"/>
      <c r="J26" s="2"/>
      <c r="K26" s="2"/>
      <c r="L26" s="2"/>
      <c r="M26" s="2"/>
      <c r="N26" s="2"/>
      <c r="O26" s="2"/>
      <c r="P26" s="2">
        <v>2287447.85</v>
      </c>
      <c r="Q26" s="3">
        <v>0.27389999999999998</v>
      </c>
      <c r="R26" s="2"/>
      <c r="S26" s="2">
        <v>3235.317</v>
      </c>
      <c r="T26" s="2">
        <v>621.85699999999997</v>
      </c>
      <c r="U26" s="2">
        <v>2405108.56</v>
      </c>
      <c r="V26" s="4">
        <v>22953076.210000001</v>
      </c>
      <c r="W26" s="1" t="s">
        <v>38</v>
      </c>
      <c r="X26" s="1" t="s">
        <v>30</v>
      </c>
      <c r="Y26" s="1" t="s">
        <v>20</v>
      </c>
      <c r="Z26" s="1" t="s">
        <v>21</v>
      </c>
      <c r="AA26" s="1"/>
      <c r="AB26" s="1" t="s">
        <v>25</v>
      </c>
      <c r="AC26" s="39" t="s">
        <v>23</v>
      </c>
    </row>
    <row r="27" spans="1:29" x14ac:dyDescent="0.25">
      <c r="A27" s="1" t="s">
        <v>29</v>
      </c>
      <c r="B27" s="1" t="s">
        <v>37</v>
      </c>
      <c r="C27" s="1">
        <v>2451</v>
      </c>
      <c r="D27" s="1">
        <v>2</v>
      </c>
      <c r="E27" s="1">
        <v>2016</v>
      </c>
      <c r="F27" s="2">
        <v>7171.18</v>
      </c>
      <c r="G27" s="2"/>
      <c r="H27" s="2"/>
      <c r="I27" s="2"/>
      <c r="J27" s="2"/>
      <c r="K27" s="2"/>
      <c r="L27" s="2"/>
      <c r="M27" s="2"/>
      <c r="N27" s="2"/>
      <c r="O27" s="2"/>
      <c r="P27" s="2">
        <v>2222434.09</v>
      </c>
      <c r="Q27" s="3">
        <v>0.27939999999999998</v>
      </c>
      <c r="R27" s="2"/>
      <c r="S27" s="2">
        <v>3252.4079999999999</v>
      </c>
      <c r="T27" s="2">
        <v>360.71600000000001</v>
      </c>
      <c r="U27" s="2">
        <v>2388993.523</v>
      </c>
      <c r="V27" s="4">
        <v>22784793.925999999</v>
      </c>
      <c r="W27" s="1" t="s">
        <v>38</v>
      </c>
      <c r="X27" s="1" t="s">
        <v>30</v>
      </c>
      <c r="Y27" s="1" t="s">
        <v>20</v>
      </c>
      <c r="Z27" s="1" t="s">
        <v>21</v>
      </c>
      <c r="AA27" s="1"/>
      <c r="AB27" s="1" t="s">
        <v>25</v>
      </c>
      <c r="AC27" s="39" t="s">
        <v>23</v>
      </c>
    </row>
    <row r="28" spans="1:29" x14ac:dyDescent="0.25">
      <c r="A28" s="1" t="s">
        <v>29</v>
      </c>
      <c r="B28" s="1" t="s">
        <v>37</v>
      </c>
      <c r="C28" s="1">
        <v>2451</v>
      </c>
      <c r="D28" s="1">
        <v>2</v>
      </c>
      <c r="E28" s="1">
        <v>2017</v>
      </c>
      <c r="F28" s="2">
        <v>7082.49</v>
      </c>
      <c r="G28" s="2"/>
      <c r="H28" s="2"/>
      <c r="I28" s="2"/>
      <c r="J28" s="2"/>
      <c r="K28" s="2"/>
      <c r="L28" s="2"/>
      <c r="M28" s="2"/>
      <c r="N28" s="2"/>
      <c r="O28" s="2"/>
      <c r="P28" s="2">
        <v>2172695.2599999998</v>
      </c>
      <c r="Q28" s="3">
        <v>0.27610000000000001</v>
      </c>
      <c r="R28" s="2"/>
      <c r="S28" s="2">
        <v>3208.4409999999998</v>
      </c>
      <c r="T28" s="2">
        <v>461.71600000000001</v>
      </c>
      <c r="U28" s="2">
        <v>2374021.5320000001</v>
      </c>
      <c r="V28" s="4">
        <v>22648505.723000001</v>
      </c>
      <c r="W28" s="1" t="s">
        <v>38</v>
      </c>
      <c r="X28" s="1" t="s">
        <v>30</v>
      </c>
      <c r="Y28" s="1" t="s">
        <v>20</v>
      </c>
      <c r="Z28" s="1" t="s">
        <v>21</v>
      </c>
      <c r="AA28" s="1"/>
      <c r="AB28" s="1" t="s">
        <v>25</v>
      </c>
      <c r="AC28" s="39" t="s">
        <v>23</v>
      </c>
    </row>
    <row r="30" spans="1:29" x14ac:dyDescent="0.25">
      <c r="A30" s="1" t="s">
        <v>29</v>
      </c>
      <c r="B30" s="1" t="s">
        <v>37</v>
      </c>
      <c r="C30" s="1">
        <v>2451</v>
      </c>
      <c r="D30" s="1">
        <v>3</v>
      </c>
      <c r="E30" s="1">
        <v>2014</v>
      </c>
      <c r="F30" s="2">
        <v>7966.35</v>
      </c>
      <c r="G30" s="2"/>
      <c r="H30" s="2"/>
      <c r="I30" s="2"/>
      <c r="J30" s="2"/>
      <c r="K30" s="2"/>
      <c r="L30" s="2"/>
      <c r="M30" s="2"/>
      <c r="N30" s="2"/>
      <c r="O30" s="2"/>
      <c r="P30" s="2">
        <v>3535552.98</v>
      </c>
      <c r="Q30" s="3">
        <v>0.26450000000000001</v>
      </c>
      <c r="R30" s="2"/>
      <c r="S30" s="2">
        <v>5052.6840000000002</v>
      </c>
      <c r="T30" s="2">
        <v>2056.2199999999998</v>
      </c>
      <c r="U30" s="2">
        <v>3903063.9109999998</v>
      </c>
      <c r="V30" s="4">
        <v>37201869.436999999</v>
      </c>
      <c r="W30" s="1" t="s">
        <v>40</v>
      </c>
      <c r="X30" s="1" t="s">
        <v>30</v>
      </c>
      <c r="Y30" s="1" t="s">
        <v>20</v>
      </c>
      <c r="Z30" s="1" t="s">
        <v>21</v>
      </c>
      <c r="AA30" s="1"/>
      <c r="AB30" s="1" t="s">
        <v>25</v>
      </c>
      <c r="AC30" s="39" t="s">
        <v>26</v>
      </c>
    </row>
    <row r="31" spans="1:29" x14ac:dyDescent="0.25">
      <c r="A31" s="1" t="s">
        <v>29</v>
      </c>
      <c r="B31" s="1" t="s">
        <v>37</v>
      </c>
      <c r="C31" s="1">
        <v>2451</v>
      </c>
      <c r="D31" s="1">
        <v>3</v>
      </c>
      <c r="E31" s="1">
        <v>2015</v>
      </c>
      <c r="F31" s="2">
        <v>7751.09</v>
      </c>
      <c r="G31" s="2"/>
      <c r="H31" s="2"/>
      <c r="I31" s="2"/>
      <c r="J31" s="2"/>
      <c r="K31" s="2"/>
      <c r="L31" s="2"/>
      <c r="M31" s="2"/>
      <c r="N31" s="2"/>
      <c r="O31" s="2"/>
      <c r="P31" s="2">
        <v>3069126.01</v>
      </c>
      <c r="Q31" s="3">
        <v>0.26250000000000001</v>
      </c>
      <c r="R31" s="2"/>
      <c r="S31" s="2">
        <v>4330.9210000000003</v>
      </c>
      <c r="T31" s="2">
        <v>1211.28</v>
      </c>
      <c r="U31" s="2">
        <v>3323148.7340000002</v>
      </c>
      <c r="V31" s="4">
        <v>31698534.07</v>
      </c>
      <c r="W31" s="1" t="s">
        <v>40</v>
      </c>
      <c r="X31" s="1" t="s">
        <v>30</v>
      </c>
      <c r="Y31" s="1" t="s">
        <v>20</v>
      </c>
      <c r="Z31" s="1" t="s">
        <v>21</v>
      </c>
      <c r="AA31" s="1"/>
      <c r="AB31" s="1" t="s">
        <v>25</v>
      </c>
      <c r="AC31" s="39" t="s">
        <v>26</v>
      </c>
    </row>
    <row r="32" spans="1:29" x14ac:dyDescent="0.25">
      <c r="A32" s="1" t="s">
        <v>29</v>
      </c>
      <c r="B32" s="1" t="s">
        <v>37</v>
      </c>
      <c r="C32" s="1">
        <v>2451</v>
      </c>
      <c r="D32" s="1">
        <v>3</v>
      </c>
      <c r="E32" s="1">
        <v>2016</v>
      </c>
      <c r="F32" s="2">
        <v>7470.89</v>
      </c>
      <c r="G32" s="2"/>
      <c r="H32" s="2"/>
      <c r="I32" s="2"/>
      <c r="J32" s="2"/>
      <c r="K32" s="2"/>
      <c r="L32" s="2"/>
      <c r="M32" s="2"/>
      <c r="N32" s="2"/>
      <c r="O32" s="2"/>
      <c r="P32" s="2">
        <v>3111924.41</v>
      </c>
      <c r="Q32" s="3">
        <v>0.2661</v>
      </c>
      <c r="R32" s="2"/>
      <c r="S32" s="2">
        <v>4479.13</v>
      </c>
      <c r="T32" s="2">
        <v>829.7</v>
      </c>
      <c r="U32" s="2">
        <v>3372729.34</v>
      </c>
      <c r="V32" s="4">
        <v>32159621.884</v>
      </c>
      <c r="W32" s="1" t="s">
        <v>40</v>
      </c>
      <c r="X32" s="1" t="s">
        <v>30</v>
      </c>
      <c r="Y32" s="1" t="s">
        <v>20</v>
      </c>
      <c r="Z32" s="1" t="s">
        <v>21</v>
      </c>
      <c r="AA32" s="1"/>
      <c r="AB32" s="1" t="s">
        <v>25</v>
      </c>
      <c r="AC32" s="39" t="s">
        <v>26</v>
      </c>
    </row>
    <row r="33" spans="1:29" x14ac:dyDescent="0.25">
      <c r="A33" s="1" t="s">
        <v>29</v>
      </c>
      <c r="B33" s="1" t="s">
        <v>37</v>
      </c>
      <c r="C33" s="1">
        <v>2451</v>
      </c>
      <c r="D33" s="1">
        <v>3</v>
      </c>
      <c r="E33" s="1">
        <v>2017</v>
      </c>
      <c r="F33" s="2">
        <v>7789.63</v>
      </c>
      <c r="G33" s="2"/>
      <c r="H33" s="2"/>
      <c r="I33" s="2"/>
      <c r="J33" s="2"/>
      <c r="K33" s="2"/>
      <c r="L33" s="2"/>
      <c r="M33" s="2"/>
      <c r="N33" s="2"/>
      <c r="O33" s="2"/>
      <c r="P33" s="2">
        <v>3489703.02</v>
      </c>
      <c r="Q33" s="3">
        <v>0.2757</v>
      </c>
      <c r="R33" s="2"/>
      <c r="S33" s="2">
        <v>5378.1859999999997</v>
      </c>
      <c r="T33" s="2">
        <v>2263.6260000000002</v>
      </c>
      <c r="U33" s="2">
        <v>3980652.642</v>
      </c>
      <c r="V33" s="4">
        <v>37973806.454000004</v>
      </c>
      <c r="W33" s="1" t="s">
        <v>40</v>
      </c>
      <c r="X33" s="1" t="s">
        <v>30</v>
      </c>
      <c r="Y33" s="1" t="s">
        <v>20</v>
      </c>
      <c r="Z33" s="1" t="s">
        <v>21</v>
      </c>
      <c r="AA33" s="1"/>
      <c r="AB33" s="1" t="s">
        <v>25</v>
      </c>
      <c r="AC33" s="39" t="s">
        <v>26</v>
      </c>
    </row>
    <row r="35" spans="1:29" x14ac:dyDescent="0.25">
      <c r="A35" s="1" t="s">
        <v>29</v>
      </c>
      <c r="B35" s="1" t="s">
        <v>37</v>
      </c>
      <c r="C35" s="1">
        <v>2451</v>
      </c>
      <c r="D35" s="1">
        <v>4</v>
      </c>
      <c r="E35" s="1">
        <v>2014</v>
      </c>
      <c r="F35" s="2">
        <v>7972.66</v>
      </c>
      <c r="G35" s="2"/>
      <c r="H35" s="2"/>
      <c r="I35" s="2"/>
      <c r="J35" s="2"/>
      <c r="K35" s="2"/>
      <c r="L35" s="2"/>
      <c r="M35" s="2"/>
      <c r="N35" s="2"/>
      <c r="O35" s="2"/>
      <c r="P35" s="2">
        <v>3574584.58</v>
      </c>
      <c r="Q35" s="3">
        <v>0.27829999999999999</v>
      </c>
      <c r="R35" s="2"/>
      <c r="S35" s="2">
        <v>5214.8500000000004</v>
      </c>
      <c r="T35" s="2">
        <v>1616.2940000000001</v>
      </c>
      <c r="U35" s="2">
        <v>3823861.202</v>
      </c>
      <c r="V35" s="4">
        <v>36472978.042999998</v>
      </c>
      <c r="W35" s="1" t="s">
        <v>41</v>
      </c>
      <c r="X35" s="1" t="s">
        <v>30</v>
      </c>
      <c r="Y35" s="1" t="s">
        <v>20</v>
      </c>
      <c r="Z35" s="1" t="s">
        <v>21</v>
      </c>
      <c r="AA35" s="1"/>
      <c r="AB35" s="1" t="s">
        <v>25</v>
      </c>
      <c r="AC35" s="39" t="s">
        <v>26</v>
      </c>
    </row>
    <row r="36" spans="1:29" x14ac:dyDescent="0.25">
      <c r="A36" s="1" t="s">
        <v>29</v>
      </c>
      <c r="B36" s="1" t="s">
        <v>37</v>
      </c>
      <c r="C36" s="1">
        <v>2451</v>
      </c>
      <c r="D36" s="1">
        <v>4</v>
      </c>
      <c r="E36" s="1">
        <v>2015</v>
      </c>
      <c r="F36" s="2">
        <v>7038.17</v>
      </c>
      <c r="G36" s="2"/>
      <c r="H36" s="2"/>
      <c r="I36" s="2"/>
      <c r="J36" s="2"/>
      <c r="K36" s="2"/>
      <c r="L36" s="2"/>
      <c r="M36" s="2"/>
      <c r="N36" s="2"/>
      <c r="O36" s="2"/>
      <c r="P36" s="2">
        <v>2880673.06</v>
      </c>
      <c r="Q36" s="3">
        <v>0.27250000000000002</v>
      </c>
      <c r="R36" s="2"/>
      <c r="S36" s="2">
        <v>4245.5540000000001</v>
      </c>
      <c r="T36" s="2">
        <v>1077.6210000000001</v>
      </c>
      <c r="U36" s="2">
        <v>3131025.8509999998</v>
      </c>
      <c r="V36" s="4">
        <v>29867383.875999998</v>
      </c>
      <c r="W36" s="1" t="s">
        <v>41</v>
      </c>
      <c r="X36" s="1" t="s">
        <v>30</v>
      </c>
      <c r="Y36" s="1" t="s">
        <v>20</v>
      </c>
      <c r="Z36" s="1" t="s">
        <v>21</v>
      </c>
      <c r="AA36" s="1"/>
      <c r="AB36" s="1" t="s">
        <v>25</v>
      </c>
      <c r="AC36" s="39" t="s">
        <v>26</v>
      </c>
    </row>
    <row r="37" spans="1:29" x14ac:dyDescent="0.25">
      <c r="A37" s="1" t="s">
        <v>29</v>
      </c>
      <c r="B37" s="1" t="s">
        <v>37</v>
      </c>
      <c r="C37" s="1">
        <v>2451</v>
      </c>
      <c r="D37" s="1">
        <v>4</v>
      </c>
      <c r="E37" s="1">
        <v>2016</v>
      </c>
      <c r="F37" s="2">
        <v>7927.87</v>
      </c>
      <c r="G37" s="2"/>
      <c r="H37" s="2"/>
      <c r="I37" s="2"/>
      <c r="J37" s="2"/>
      <c r="K37" s="2"/>
      <c r="L37" s="2"/>
      <c r="M37" s="2"/>
      <c r="N37" s="2"/>
      <c r="O37" s="2"/>
      <c r="P37" s="2">
        <v>3566641.53</v>
      </c>
      <c r="Q37" s="3">
        <v>0.22140000000000001</v>
      </c>
      <c r="R37" s="2"/>
      <c r="S37" s="2">
        <v>4229.2939999999999</v>
      </c>
      <c r="T37" s="2">
        <v>1140.546</v>
      </c>
      <c r="U37" s="2">
        <v>3962432.6430000002</v>
      </c>
      <c r="V37" s="4">
        <v>37780151.273000002</v>
      </c>
      <c r="W37" s="1" t="s">
        <v>41</v>
      </c>
      <c r="X37" s="1" t="s">
        <v>30</v>
      </c>
      <c r="Y37" s="1" t="s">
        <v>20</v>
      </c>
      <c r="Z37" s="1" t="s">
        <v>21</v>
      </c>
      <c r="AA37" s="1"/>
      <c r="AB37" s="1" t="s">
        <v>25</v>
      </c>
      <c r="AC37" s="39" t="s">
        <v>26</v>
      </c>
    </row>
    <row r="38" spans="1:29" x14ac:dyDescent="0.25">
      <c r="A38" s="1" t="s">
        <v>29</v>
      </c>
      <c r="B38" s="1" t="s">
        <v>37</v>
      </c>
      <c r="C38" s="1">
        <v>2451</v>
      </c>
      <c r="D38" s="1">
        <v>4</v>
      </c>
      <c r="E38" s="1">
        <v>2017</v>
      </c>
      <c r="F38" s="2">
        <v>8160.42</v>
      </c>
      <c r="G38" s="2"/>
      <c r="H38" s="2"/>
      <c r="I38" s="2"/>
      <c r="J38" s="2"/>
      <c r="K38" s="2"/>
      <c r="L38" s="2"/>
      <c r="M38" s="2"/>
      <c r="N38" s="2"/>
      <c r="O38" s="2"/>
      <c r="P38" s="2">
        <v>3833600.13</v>
      </c>
      <c r="Q38" s="3">
        <v>0.2223</v>
      </c>
      <c r="R38" s="2"/>
      <c r="S38" s="2">
        <v>4724.7030000000004</v>
      </c>
      <c r="T38" s="2">
        <v>1280.9449999999999</v>
      </c>
      <c r="U38" s="2">
        <v>4411438.6370000001</v>
      </c>
      <c r="V38" s="4">
        <v>42061589.853</v>
      </c>
      <c r="W38" s="1" t="s">
        <v>41</v>
      </c>
      <c r="X38" s="1" t="s">
        <v>30</v>
      </c>
      <c r="Y38" s="1" t="s">
        <v>20</v>
      </c>
      <c r="Z38" s="1" t="s">
        <v>21</v>
      </c>
      <c r="AA38" s="1"/>
      <c r="AB38" s="1" t="s">
        <v>25</v>
      </c>
      <c r="AC38" s="39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2019-01-29T13:30:10Z</dcterms:modified>
</cp:coreProperties>
</file>